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355" windowHeight="16080" activeTab="0"/>
  </bookViews>
  <sheets>
    <sheet name="Zeitberechnung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<sst xmlns="http://schemas.openxmlformats.org/spreadsheetml/2006/main" count="41" uniqueCount="34">
  <si>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Beitragsgruppe</t>
  </si>
  <si>
    <t>%</t>
  </si>
  <si>
    <t>Nettohaushalts-
einkommen</t>
  </si>
  <si>
    <t>bis</t>
  </si>
  <si>
    <t>ab</t>
  </si>
  <si>
    <t>monatlich</t>
  </si>
  <si>
    <t>Betreuungsbeginn</t>
  </si>
  <si>
    <t>Betreuungsende</t>
  </si>
  <si>
    <t>Summe Grundbetreuung</t>
  </si>
  <si>
    <t>Summe Regelbetreuung früh</t>
  </si>
  <si>
    <t>Summe erweiterte Betreuung früh</t>
  </si>
  <si>
    <t>Summe Regelbetreuung Nachmittag</t>
  </si>
  <si>
    <t>Summe erweiterte Betreuung Nachmittag</t>
  </si>
  <si>
    <t>Betreuungszeit</t>
  </si>
  <si>
    <t>Regel</t>
  </si>
  <si>
    <t>erweitert</t>
  </si>
  <si>
    <t>Beitragsgruppe in %</t>
  </si>
  <si>
    <t>Grundbetreuung</t>
  </si>
  <si>
    <t>erweiterte 
Betreuung</t>
  </si>
  <si>
    <t>Regel-
betreuung</t>
  </si>
  <si>
    <t>Bitte eine 
"1" eintragen</t>
  </si>
  <si>
    <t>durchschnittlicher Elternbeitrag:</t>
  </si>
  <si>
    <t>Beitragsrechner</t>
  </si>
  <si>
    <t>Beispielhafte Öffnungszeit</t>
  </si>
  <si>
    <t>1. Kind &lt; 3 Jahre</t>
  </si>
  <si>
    <t>1. Kind &gt; 3 Jahre</t>
  </si>
  <si>
    <t>Uhr</t>
  </si>
  <si>
    <t>Stunden:Minuten</t>
  </si>
  <si>
    <t>Rabatt 2. Kind</t>
  </si>
  <si>
    <t>Bitte zur Auswahl "1"</t>
  </si>
  <si>
    <t>Prozente stehen in gleicher Farbe in Spalte K</t>
  </si>
  <si>
    <t>Überprüfen Blatt schützen</t>
  </si>
  <si>
    <t>Zellen vorher entsprerren</t>
  </si>
  <si>
    <t>Version: 2024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</si>
</sst>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"/>
    <numFmt numFmtId="167" formatCode="_-* #,##0\ &quot;€&quot;_-;\-* #,##0\ &quot;€&quot;_-;_-* &quot;-&quot;??\ &quot;€&quot;_-;_-@_-"/>
    <numFmt numFmtId="168" formatCode="#,##0_ ;\-#,##0\ "/>
    <numFmt numFmtId="169" formatCode="#,##0.00\ &quot;€&quot;"/>
    <numFmt numFmtId="170" formatCode="[$-407]dddd\,\ d\.\ mmmm\ yyyy"/>
    <numFmt numFmtId="171" formatCode="h:mm;@"/>
    <numFmt numFmtId="172" formatCode="[$-F400]h:mm:ss\ AM/PM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hh:mm:ss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36"/>
      <color indexed="51"/>
      <name val="Arial"/>
      <family val="2"/>
    </font>
    <font>
      <sz val="10"/>
      <color indexed="10"/>
      <name val="Arial"/>
      <family val="2"/>
    </font>
    <font>
      <sz val="10"/>
      <color indexed="51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36"/>
      <color rgb="FFFFC000"/>
      <name val="Arial"/>
      <family val="2"/>
    </font>
    <font>
      <sz val="10"/>
      <color rgb="FFFF0000"/>
      <name val="Arial"/>
      <family val="2"/>
    </font>
    <font>
      <sz val="10"/>
      <color rgb="FFFFC00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</border>
    <border>
      <left>
        <color indexed="63"/>
      </left>
      <right style="thin">
        <color rgb="FFFFC000"/>
      </right>
      <top style="thin">
        <color rgb="FFFFC000"/>
      </top>
      <bottom style="thin">
        <color rgb="FFFFC000"/>
      </bottom>
    </border>
    <border>
      <left style="medium">
        <color theme="9" tint="-0.24993999302387238"/>
      </left>
      <right style="medium">
        <color theme="9" tint="-0.24993999302387238"/>
      </right>
      <top>
        <color indexed="63"/>
      </top>
      <bottom>
        <color indexed="63"/>
      </bottom>
    </border>
    <border>
      <left style="thin">
        <color rgb="FFFFC000"/>
      </left>
      <right style="thin">
        <color rgb="FFFFC000"/>
      </right>
      <top style="thin">
        <color rgb="FFFFC000"/>
      </top>
      <bottom>
        <color indexed="63"/>
      </bottom>
    </border>
    <border>
      <left style="thin">
        <color rgb="FFFFC000"/>
      </left>
      <right>
        <color indexed="63"/>
      </right>
      <top style="thin">
        <color rgb="FFFFC000"/>
      </top>
      <bottom style="thin">
        <color rgb="FFFFC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20" fontId="0" fillId="33" borderId="0" xfId="0" applyNumberFormat="1" applyFill="1" applyAlignment="1">
      <alignment/>
    </xf>
    <xf numFmtId="0" fontId="0" fillId="33" borderId="10" xfId="0" applyFont="1" applyFill="1" applyBorder="1" applyAlignment="1">
      <alignment textRotation="90" wrapText="1"/>
    </xf>
    <xf numFmtId="2" fontId="0" fillId="33" borderId="10" xfId="0" applyNumberFormat="1" applyFont="1" applyFill="1" applyBorder="1" applyAlignment="1">
      <alignment textRotation="90" wrapText="1"/>
    </xf>
    <xf numFmtId="166" fontId="0" fillId="33" borderId="10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20" fontId="0" fillId="33" borderId="0" xfId="0" applyNumberFormat="1" applyFont="1" applyFill="1" applyAlignment="1">
      <alignment/>
    </xf>
    <xf numFmtId="169" fontId="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169" fontId="3" fillId="33" borderId="0" xfId="0" applyNumberFormat="1" applyFont="1" applyFill="1" applyAlignment="1">
      <alignment/>
    </xf>
    <xf numFmtId="0" fontId="45" fillId="0" borderId="0" xfId="0" applyFont="1" applyAlignment="1">
      <alignment/>
    </xf>
    <xf numFmtId="20" fontId="0" fillId="34" borderId="10" xfId="0" applyNumberFormat="1" applyFont="1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0" fillId="33" borderId="12" xfId="0" applyFont="1" applyFill="1" applyBorder="1" applyAlignment="1">
      <alignment textRotation="90" wrapText="1"/>
    </xf>
    <xf numFmtId="20" fontId="0" fillId="35" borderId="11" xfId="0" applyNumberFormat="1" applyFill="1" applyBorder="1" applyAlignment="1">
      <alignment/>
    </xf>
    <xf numFmtId="20" fontId="0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20" fontId="0" fillId="25" borderId="12" xfId="0" applyNumberFormat="1" applyFill="1" applyBorder="1" applyAlignment="1">
      <alignment/>
    </xf>
    <xf numFmtId="20" fontId="0" fillId="16" borderId="12" xfId="0" applyNumberFormat="1" applyFill="1" applyBorder="1" applyAlignment="1">
      <alignment/>
    </xf>
    <xf numFmtId="20" fontId="0" fillId="35" borderId="14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ont="1" applyFill="1" applyBorder="1" applyAlignment="1">
      <alignment horizontal="right"/>
    </xf>
    <xf numFmtId="0" fontId="46" fillId="33" borderId="0" xfId="0" applyFont="1" applyFill="1" applyAlignment="1">
      <alignment/>
    </xf>
    <xf numFmtId="0" fontId="0" fillId="34" borderId="0" xfId="0" applyFill="1" applyAlignment="1">
      <alignment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textRotation="90"/>
    </xf>
    <xf numFmtId="0" fontId="47" fillId="33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center" textRotation="90"/>
    </xf>
    <xf numFmtId="0" fontId="0" fillId="33" borderId="10" xfId="0" applyFill="1" applyBorder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 applyProtection="1">
      <alignment/>
      <protection hidden="1"/>
    </xf>
    <xf numFmtId="20" fontId="48" fillId="0" borderId="0" xfId="0" applyNumberFormat="1" applyFont="1" applyAlignment="1" applyProtection="1">
      <alignment/>
      <protection hidden="1"/>
    </xf>
    <xf numFmtId="169" fontId="48" fillId="0" borderId="0" xfId="0" applyNumberFormat="1" applyFont="1" applyAlignment="1" applyProtection="1">
      <alignment/>
      <protection hidden="1"/>
    </xf>
    <xf numFmtId="2" fontId="48" fillId="0" borderId="0" xfId="0" applyNumberFormat="1" applyFont="1" applyAlignment="1" applyProtection="1">
      <alignment/>
      <protection hidden="1"/>
    </xf>
    <xf numFmtId="0" fontId="46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0</xdr:row>
      <xdr:rowOff>47625</xdr:rowOff>
    </xdr:from>
    <xdr:to>
      <xdr:col>12</xdr:col>
      <xdr:colOff>323850</xdr:colOff>
      <xdr:row>6</xdr:row>
      <xdr:rowOff>0</xdr:rowOff>
    </xdr:to>
    <xdr:pic>
      <xdr:nvPicPr>
        <xdr:cNvPr id="1" name="Grafik 1" descr="I:\privat\KiTa\Verein\Logo Burgspatze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47625"/>
          <a:ext cx="1647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44"/>
  <sheetViews>
    <sheetView tabSelected="1" zoomScalePageLayoutView="0" workbookViewId="0" topLeftCell="A1">
      <selection activeCell="M19" sqref="M19"/>
    </sheetView>
  </sheetViews>
  <sheetFormatPr defaultColWidth="11.421875" defaultRowHeight="12.75"/>
  <cols>
    <col min="1" max="1" width="17.28125" style="0" customWidth="1"/>
    <col min="2" max="2" width="6.57421875" style="0" customWidth="1"/>
    <col min="3" max="3" width="8.57421875" style="0" customWidth="1"/>
    <col min="4" max="4" width="7.421875" style="0" customWidth="1"/>
    <col min="6" max="6" width="14.8515625" style="0" customWidth="1"/>
    <col min="7" max="7" width="8.421875" style="0" customWidth="1"/>
    <col min="8" max="9" width="1.1484375" style="0" customWidth="1"/>
    <col min="10" max="10" width="7.8515625" style="0" customWidth="1"/>
    <col min="11" max="11" width="1.8515625" style="0" customWidth="1"/>
    <col min="12" max="12" width="3.140625" style="35" customWidth="1"/>
    <col min="13" max="13" width="5.8515625" style="0" customWidth="1"/>
    <col min="14" max="14" width="1.57421875" style="0" customWidth="1"/>
  </cols>
  <sheetData>
    <row r="1" ht="12.75"/>
    <row r="2" ht="12.75"/>
    <row r="3" ht="39" customHeight="1">
      <c r="A3" s="14" t="s">
        <v>22</v>
      </c>
    </row>
    <row r="4" ht="12.75">
      <c r="A4" s="1" t="s">
        <v>33</v>
      </c>
    </row>
    <row r="5" ht="12.75"/>
    <row r="6" ht="12.75"/>
    <row r="7" spans="1:14" ht="12.75">
      <c r="A7" s="7"/>
      <c r="B7" s="6" t="s">
        <v>23</v>
      </c>
      <c r="C7" s="7"/>
      <c r="D7" s="7"/>
      <c r="E7" s="7"/>
      <c r="F7" s="7"/>
      <c r="G7" s="7"/>
      <c r="H7" s="7"/>
      <c r="I7" s="31"/>
      <c r="J7" s="7"/>
      <c r="K7" s="7"/>
      <c r="L7" s="36"/>
      <c r="M7" s="7"/>
      <c r="N7" s="7"/>
    </row>
    <row r="8" spans="1:14" ht="12.75">
      <c r="A8" s="7"/>
      <c r="B8" s="23" t="s">
        <v>4</v>
      </c>
      <c r="C8" s="24" t="s">
        <v>4</v>
      </c>
      <c r="D8" s="18" t="s">
        <v>4</v>
      </c>
      <c r="E8" s="19" t="s">
        <v>3</v>
      </c>
      <c r="F8" s="29" t="s">
        <v>3</v>
      </c>
      <c r="G8" s="29" t="s">
        <v>3</v>
      </c>
      <c r="H8" s="7"/>
      <c r="I8" s="31"/>
      <c r="J8" s="7"/>
      <c r="K8" s="7"/>
      <c r="L8" s="36"/>
      <c r="M8" s="7"/>
      <c r="N8" s="7"/>
    </row>
    <row r="9" spans="1:14" ht="12.75">
      <c r="A9" s="6"/>
      <c r="B9" s="25">
        <v>0.2916666666666667</v>
      </c>
      <c r="C9" s="26">
        <v>0.3125</v>
      </c>
      <c r="D9" s="22">
        <v>0.3333333333333333</v>
      </c>
      <c r="E9" s="27">
        <v>0.5</v>
      </c>
      <c r="F9" s="26">
        <v>0.6875</v>
      </c>
      <c r="G9" s="25">
        <v>0.7083333333333334</v>
      </c>
      <c r="H9" s="7"/>
      <c r="I9" s="31"/>
      <c r="J9" s="7"/>
      <c r="K9" s="7"/>
      <c r="L9" s="36"/>
      <c r="M9" s="7"/>
      <c r="N9" s="7"/>
    </row>
    <row r="10" spans="1:14" ht="73.5">
      <c r="A10" s="6"/>
      <c r="B10" s="21" t="s">
        <v>18</v>
      </c>
      <c r="C10" s="21" t="s">
        <v>19</v>
      </c>
      <c r="D10" s="20" t="s">
        <v>17</v>
      </c>
      <c r="E10" s="28"/>
      <c r="F10" s="21" t="s">
        <v>19</v>
      </c>
      <c r="G10" s="21" t="s">
        <v>18</v>
      </c>
      <c r="H10" s="7"/>
      <c r="I10" s="31"/>
      <c r="J10" s="3" t="s">
        <v>2</v>
      </c>
      <c r="K10" s="33" t="s">
        <v>1</v>
      </c>
      <c r="L10" s="37" t="s">
        <v>0</v>
      </c>
      <c r="M10" s="4" t="s">
        <v>20</v>
      </c>
      <c r="N10" s="7"/>
    </row>
    <row r="11" spans="1:14" ht="12.75">
      <c r="A11" s="30"/>
      <c r="B11" s="30"/>
      <c r="C11" s="7"/>
      <c r="D11" s="7"/>
      <c r="E11" s="7"/>
      <c r="F11" s="7"/>
      <c r="G11" s="7"/>
      <c r="H11" s="7"/>
      <c r="I11" s="31"/>
      <c r="J11" s="5">
        <v>1900</v>
      </c>
      <c r="K11" s="34">
        <v>124</v>
      </c>
      <c r="L11" s="38">
        <v>1</v>
      </c>
      <c r="M11" s="17"/>
      <c r="N11" s="7"/>
    </row>
    <row r="12" spans="1:14" ht="12.75">
      <c r="A12" s="7"/>
      <c r="B12" s="7"/>
      <c r="C12" s="7"/>
      <c r="D12" s="7"/>
      <c r="E12" s="7"/>
      <c r="F12" s="7"/>
      <c r="G12" s="7"/>
      <c r="H12" s="7"/>
      <c r="I12" s="31"/>
      <c r="J12" s="5">
        <v>2000</v>
      </c>
      <c r="K12" s="34">
        <v>132</v>
      </c>
      <c r="L12" s="38">
        <v>2</v>
      </c>
      <c r="M12" s="17"/>
      <c r="N12" s="7"/>
    </row>
    <row r="13" spans="1:14" ht="12.75">
      <c r="A13" s="7"/>
      <c r="B13" s="7"/>
      <c r="C13" s="7"/>
      <c r="D13" s="7"/>
      <c r="E13" s="7"/>
      <c r="F13" s="7"/>
      <c r="G13" s="7"/>
      <c r="H13" s="7"/>
      <c r="I13" s="31"/>
      <c r="J13" s="5">
        <v>2100</v>
      </c>
      <c r="K13" s="34">
        <v>140</v>
      </c>
      <c r="L13" s="38">
        <v>3</v>
      </c>
      <c r="M13" s="17"/>
      <c r="N13" s="7"/>
    </row>
    <row r="14" spans="1:14" ht="12.75">
      <c r="A14" s="11" t="s">
        <v>6</v>
      </c>
      <c r="B14" s="15">
        <v>0.2916666666666667</v>
      </c>
      <c r="C14" s="6" t="s">
        <v>26</v>
      </c>
      <c r="D14" s="6"/>
      <c r="E14" s="6"/>
      <c r="F14" s="6" t="s">
        <v>29</v>
      </c>
      <c r="G14" s="6"/>
      <c r="H14" s="7"/>
      <c r="I14" s="31"/>
      <c r="J14" s="5">
        <v>2200</v>
      </c>
      <c r="K14" s="34">
        <v>148</v>
      </c>
      <c r="L14" s="38">
        <v>4</v>
      </c>
      <c r="M14" s="17"/>
      <c r="N14" s="7"/>
    </row>
    <row r="15" spans="1:14" ht="12.75">
      <c r="A15" s="11" t="s">
        <v>7</v>
      </c>
      <c r="B15" s="15">
        <v>0.7083333333333334</v>
      </c>
      <c r="C15" s="6" t="s">
        <v>26</v>
      </c>
      <c r="D15" s="6"/>
      <c r="E15" s="6"/>
      <c r="F15" s="6" t="s">
        <v>25</v>
      </c>
      <c r="G15" s="16"/>
      <c r="H15" s="7"/>
      <c r="I15" s="31"/>
      <c r="J15" s="5">
        <v>2300</v>
      </c>
      <c r="K15" s="34">
        <v>156</v>
      </c>
      <c r="L15" s="38">
        <v>5</v>
      </c>
      <c r="M15" s="17">
        <v>1</v>
      </c>
      <c r="N15" s="7"/>
    </row>
    <row r="16" spans="1:14" ht="12.75">
      <c r="A16" s="6" t="s">
        <v>13</v>
      </c>
      <c r="B16" s="8">
        <f>SUM(B24:B28)</f>
        <v>0.4166666666666667</v>
      </c>
      <c r="C16" s="6" t="s">
        <v>27</v>
      </c>
      <c r="D16" s="6"/>
      <c r="E16" s="6"/>
      <c r="F16" s="6" t="s">
        <v>24</v>
      </c>
      <c r="G16" s="16">
        <v>1</v>
      </c>
      <c r="H16" s="7"/>
      <c r="I16" s="31"/>
      <c r="J16" s="5">
        <v>2400</v>
      </c>
      <c r="K16" s="34">
        <v>164</v>
      </c>
      <c r="L16" s="38">
        <v>6</v>
      </c>
      <c r="M16" s="17"/>
      <c r="N16" s="7"/>
    </row>
    <row r="17" spans="1:14" ht="12.75">
      <c r="A17" s="6"/>
      <c r="B17" s="6"/>
      <c r="C17" s="6"/>
      <c r="D17" s="6"/>
      <c r="E17" s="6"/>
      <c r="F17" s="6"/>
      <c r="G17" s="6"/>
      <c r="H17" s="7"/>
      <c r="I17" s="31"/>
      <c r="J17" s="5">
        <v>2500</v>
      </c>
      <c r="K17" s="34">
        <v>172</v>
      </c>
      <c r="L17" s="38">
        <v>7</v>
      </c>
      <c r="M17" s="17"/>
      <c r="N17" s="7"/>
    </row>
    <row r="18" spans="1:14" ht="12.75">
      <c r="A18" s="6"/>
      <c r="B18" s="2"/>
      <c r="C18" s="6"/>
      <c r="D18" s="6"/>
      <c r="E18" s="6"/>
      <c r="F18" s="6" t="s">
        <v>28</v>
      </c>
      <c r="G18" s="16"/>
      <c r="H18" s="7"/>
      <c r="I18" s="31"/>
      <c r="J18" s="5">
        <v>2600</v>
      </c>
      <c r="K18" s="34">
        <v>180</v>
      </c>
      <c r="L18" s="38">
        <v>8</v>
      </c>
      <c r="M18" s="17"/>
      <c r="N18" s="7"/>
    </row>
    <row r="19" spans="1:14" ht="12.75">
      <c r="A19" s="6"/>
      <c r="B19" s="6"/>
      <c r="C19" s="6"/>
      <c r="D19" s="6"/>
      <c r="E19" s="6"/>
      <c r="F19" s="6"/>
      <c r="G19" s="6"/>
      <c r="H19" s="7"/>
      <c r="I19" s="31"/>
      <c r="J19" s="5">
        <v>2700</v>
      </c>
      <c r="K19" s="34">
        <v>188</v>
      </c>
      <c r="L19" s="38">
        <v>9</v>
      </c>
      <c r="M19" s="17"/>
      <c r="N19" s="7"/>
    </row>
    <row r="20" spans="1:14" ht="20.25">
      <c r="A20" s="12" t="s">
        <v>21</v>
      </c>
      <c r="B20" s="9"/>
      <c r="C20" s="10"/>
      <c r="D20" s="6"/>
      <c r="E20" s="6"/>
      <c r="F20" s="13">
        <f>IF(G18=1,C30*B32/100*0.8,C30*B32/100)</f>
        <v>240.084</v>
      </c>
      <c r="G20" s="6"/>
      <c r="H20" s="7"/>
      <c r="I20" s="31"/>
      <c r="J20" s="7"/>
      <c r="K20" s="7"/>
      <c r="L20" s="36"/>
      <c r="M20" s="7"/>
      <c r="N20" s="7"/>
    </row>
    <row r="21" s="32" customFormat="1" ht="12.75">
      <c r="L21" s="45"/>
    </row>
    <row r="22" s="32" customFormat="1" ht="12.75">
      <c r="L22" s="45"/>
    </row>
    <row r="23" spans="1:12" s="39" customFormat="1" ht="12.75">
      <c r="A23" s="41"/>
      <c r="B23" s="42"/>
      <c r="C23" s="41" t="s">
        <v>5</v>
      </c>
      <c r="D23" s="41">
        <v>22</v>
      </c>
      <c r="E23" s="41"/>
      <c r="F23" s="41" t="s">
        <v>14</v>
      </c>
      <c r="G23" s="41" t="s">
        <v>15</v>
      </c>
      <c r="L23" s="40"/>
    </row>
    <row r="24" spans="1:12" s="39" customFormat="1" ht="12.75">
      <c r="A24" s="41" t="s">
        <v>10</v>
      </c>
      <c r="B24" s="42">
        <f>IF(B14&lt;=C9,C9-B14,0)</f>
        <v>0.020833333333333315</v>
      </c>
      <c r="C24" s="43">
        <f>G15*G24*D23*D24+G16*G25*D23*D24</f>
        <v>13.199999999999987</v>
      </c>
      <c r="D24" s="44">
        <f>(B24-INT(B24))*24</f>
        <v>0.49999999999999956</v>
      </c>
      <c r="E24" s="41">
        <v>84</v>
      </c>
      <c r="F24" s="43">
        <v>0.2</v>
      </c>
      <c r="G24" s="43">
        <v>1</v>
      </c>
      <c r="K24" s="39" t="s">
        <v>30</v>
      </c>
      <c r="L24" s="40"/>
    </row>
    <row r="25" spans="1:12" s="39" customFormat="1" ht="12.75">
      <c r="A25" s="41" t="s">
        <v>9</v>
      </c>
      <c r="B25" s="42">
        <f>IF(B14&lt;=D9,D9-B14-B24,0)</f>
        <v>0.020833333333333315</v>
      </c>
      <c r="C25" s="43">
        <f>G15*F24*D23*D25+G16*F25*D23*D25</f>
        <v>2.7499999999999973</v>
      </c>
      <c r="D25" s="44">
        <f>(B25-INT(B25))*24</f>
        <v>0.49999999999999956</v>
      </c>
      <c r="E25" s="41">
        <v>100</v>
      </c>
      <c r="F25" s="43">
        <v>0.25</v>
      </c>
      <c r="G25" s="43">
        <v>1.2</v>
      </c>
      <c r="L25" s="40"/>
    </row>
    <row r="26" spans="1:12" s="39" customFormat="1" ht="12.75">
      <c r="A26" s="41" t="s">
        <v>8</v>
      </c>
      <c r="B26" s="42">
        <f>SUM(E9,-D9)</f>
        <v>0.16666666666666669</v>
      </c>
      <c r="C26" s="43">
        <f>G15*E24+G16*E25</f>
        <v>100</v>
      </c>
      <c r="D26" s="44">
        <f>(B26-INT(B26))*24</f>
        <v>4</v>
      </c>
      <c r="E26" s="41"/>
      <c r="F26" s="41"/>
      <c r="G26" s="41"/>
      <c r="L26" s="40"/>
    </row>
    <row r="27" spans="1:12" s="39" customFormat="1" ht="12.75">
      <c r="A27" s="41" t="s">
        <v>11</v>
      </c>
      <c r="B27" s="42">
        <f>IF(B15&gt;E9,B15-E9-B28,0)</f>
        <v>0.1875</v>
      </c>
      <c r="C27" s="43">
        <f>G15*F24*D23*D27+G16*F25*D23*D27</f>
        <v>24.75</v>
      </c>
      <c r="D27" s="44">
        <f>(B27-INT(B27))*24</f>
        <v>4.5</v>
      </c>
      <c r="E27" s="41"/>
      <c r="F27" s="41"/>
      <c r="G27" s="41"/>
      <c r="L27" s="40"/>
    </row>
    <row r="28" spans="1:12" s="39" customFormat="1" ht="12.75">
      <c r="A28" s="41" t="s">
        <v>12</v>
      </c>
      <c r="B28" s="42">
        <f>IF(B15&gt;F9,B15-F9,0)</f>
        <v>0.02083333333333337</v>
      </c>
      <c r="C28" s="43">
        <f>G15*G24*D23*D28+G16*G25*D23*D28</f>
        <v>13.200000000000022</v>
      </c>
      <c r="D28" s="44">
        <f>(B28-INT(B28))*24</f>
        <v>0.5000000000000009</v>
      </c>
      <c r="E28" s="41"/>
      <c r="F28" s="41"/>
      <c r="G28" s="41"/>
      <c r="L28" s="40"/>
    </row>
    <row r="29" spans="1:12" s="39" customFormat="1" ht="12.75">
      <c r="A29" s="41"/>
      <c r="B29" s="41"/>
      <c r="C29" s="43"/>
      <c r="D29" s="44"/>
      <c r="E29" s="41"/>
      <c r="F29" s="41"/>
      <c r="G29" s="41"/>
      <c r="L29" s="40"/>
    </row>
    <row r="30" spans="1:12" s="39" customFormat="1" ht="12.75">
      <c r="A30" s="41"/>
      <c r="B30" s="41"/>
      <c r="C30" s="43">
        <f>SUM(C24:C28)</f>
        <v>153.9</v>
      </c>
      <c r="D30" s="44"/>
      <c r="E30" s="41"/>
      <c r="F30" s="41"/>
      <c r="G30" s="41"/>
      <c r="L30" s="40"/>
    </row>
    <row r="31" spans="1:12" s="39" customFormat="1" ht="12.75">
      <c r="A31" s="41"/>
      <c r="B31" s="41"/>
      <c r="C31" s="43"/>
      <c r="D31" s="44"/>
      <c r="E31" s="41"/>
      <c r="F31" s="41"/>
      <c r="G31" s="41"/>
      <c r="L31" s="40"/>
    </row>
    <row r="32" spans="1:12" s="39" customFormat="1" ht="12.75">
      <c r="A32" s="41" t="s">
        <v>16</v>
      </c>
      <c r="B32" s="41">
        <f>M11*K11+M12*K12+M13*K13+M14*K14+M15*K15+M16*K16+M17*K17+M18*K18+M19*K19</f>
        <v>156</v>
      </c>
      <c r="C32" s="41"/>
      <c r="D32" s="41"/>
      <c r="E32" s="41"/>
      <c r="F32" s="41"/>
      <c r="G32" s="41"/>
      <c r="L32" s="40"/>
    </row>
    <row r="33" s="39" customFormat="1" ht="12.75">
      <c r="L33" s="40"/>
    </row>
    <row r="34" spans="1:12" s="39" customFormat="1" ht="12.75">
      <c r="A34" s="39" t="s">
        <v>31</v>
      </c>
      <c r="L34" s="40"/>
    </row>
    <row r="35" spans="1:12" s="39" customFormat="1" ht="12.75">
      <c r="A35" s="39" t="s">
        <v>32</v>
      </c>
      <c r="L35" s="40"/>
    </row>
    <row r="36" s="32" customFormat="1" ht="12.75">
      <c r="L36" s="45"/>
    </row>
    <row r="37" s="32" customFormat="1" ht="12.75">
      <c r="L37" s="45"/>
    </row>
    <row r="38" s="32" customFormat="1" ht="12.75">
      <c r="L38" s="45"/>
    </row>
    <row r="39" s="32" customFormat="1" ht="12.75">
      <c r="L39" s="45"/>
    </row>
    <row r="40" s="32" customFormat="1" ht="12.75">
      <c r="L40" s="45"/>
    </row>
    <row r="41" s="32" customFormat="1" ht="12.75">
      <c r="L41" s="45"/>
    </row>
    <row r="42" s="32" customFormat="1" ht="12.75">
      <c r="L42" s="45"/>
    </row>
    <row r="43" s="32" customFormat="1" ht="12.75">
      <c r="L43" s="45"/>
    </row>
    <row r="44" s="32" customFormat="1" ht="12.75">
      <c r="L44" s="45"/>
    </row>
  </sheetData>
  <sheetProtection password="F69C" sheet="1" objects="1" scenarios="1" selectLockedCells="1"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Trautwein</dc:creator>
  <cp:keywords/>
  <dc:description/>
  <cp:lastModifiedBy>Matthias Roth</cp:lastModifiedBy>
  <cp:lastPrinted>2010-09-06T18:18:46Z</cp:lastPrinted>
  <dcterms:created xsi:type="dcterms:W3CDTF">2007-12-10T20:14:26Z</dcterms:created>
  <dcterms:modified xsi:type="dcterms:W3CDTF">2023-12-23T10:39:08Z</dcterms:modified>
  <cp:category/>
  <cp:version/>
  <cp:contentType/>
  <cp:contentStatus/>
</cp:coreProperties>
</file>